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sonnel CreationTraining Cost" sheetId="1" r:id="rId3"/>
  </sheets>
  <definedNames/>
  <calcPr/>
</workbook>
</file>

<file path=xl/sharedStrings.xml><?xml version="1.0" encoding="utf-8"?>
<sst xmlns="http://schemas.openxmlformats.org/spreadsheetml/2006/main" count="44" uniqueCount="40">
  <si>
    <t>(Color coded by year...tracking each group of clones through by age)</t>
  </si>
  <si>
    <t>Year</t>
  </si>
  <si>
    <t>Cost Per Clone a Year by Age Bucket</t>
  </si>
  <si>
    <t># Clones (in each age bucket across all 10 years)</t>
  </si>
  <si>
    <t>Cost for All Classes to Go Through That Age Bucket</t>
  </si>
  <si>
    <t>(0-2)</t>
  </si>
  <si>
    <t>(2-4)</t>
  </si>
  <si>
    <t>(4-6)</t>
  </si>
  <si>
    <t>(6-8)</t>
  </si>
  <si>
    <t>(8-10)</t>
  </si>
  <si>
    <t>(10-12)</t>
  </si>
  <si>
    <t>(12-14)</t>
  </si>
  <si>
    <t>(14-16)</t>
  </si>
  <si>
    <t>(16-18)</t>
  </si>
  <si>
    <t>(18-20)</t>
  </si>
  <si>
    <t>Overall Total</t>
  </si>
  <si>
    <t>Cost By Year</t>
  </si>
  <si>
    <t>Year Cost</t>
  </si>
  <si>
    <t>Source Numbers</t>
  </si>
  <si>
    <t>First Class Cost by Year</t>
  </si>
  <si>
    <t>Other Classes Cost by Year (Assuming Training Only to 18)</t>
  </si>
  <si>
    <t>Expenses</t>
  </si>
  <si>
    <t>Avg. Per Child (US)</t>
  </si>
  <si>
    <t>Avg. Per Child (US) Per Year</t>
  </si>
  <si>
    <t>Norwich University tuition per year (2017-2018)</t>
  </si>
  <si>
    <t>The Citadel tuition per year (2017-2018)</t>
  </si>
  <si>
    <t>Average</t>
  </si>
  <si>
    <t>Special Operations Training (Rough Estimate 500k for ~3 Years)</t>
  </si>
  <si>
    <t>All Class Total (Ten Classes)</t>
  </si>
  <si>
    <t>Total</t>
  </si>
  <si>
    <t>Single Clone Cost First Class</t>
  </si>
  <si>
    <t>Single Clone Cost Typical Class</t>
  </si>
  <si>
    <t>Number of Clones Per Batallion (As seen on Coruscant in Episode II)</t>
  </si>
  <si>
    <t>Total Number of Clones</t>
  </si>
  <si>
    <t>Number of Clones Being Produced (as Mentioned in Episode 2)</t>
  </si>
  <si>
    <t>combat ready troops</t>
  </si>
  <si>
    <t>troops in various stages of production</t>
  </si>
  <si>
    <t xml:space="preserve">number per class </t>
  </si>
  <si>
    <t>number of clones in 2nd class ready for combat</t>
  </si>
  <si>
    <t>of 2nd class are ready for combat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</si>
</sst>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"/>
  </numFmts>
  <fonts count="4">
    <font>
      <sz val="10.0"/>
      <color rgb="FF000000"/>
      <name val="Arial"/>
    </font>
    <font/>
    <font>
      <b/>
    </font>
    <font>
      <sz val="10.0"/>
      <color rgb="FF33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1" xfId="0" applyFont="1" applyNumberFormat="1"/>
    <xf borderId="0" fillId="2" fontId="1" numFmtId="3" xfId="0" applyFill="1" applyFont="1" applyNumberFormat="1"/>
    <xf borderId="0" fillId="3" fontId="1" numFmtId="3" xfId="0" applyAlignment="1" applyFill="1" applyFont="1" applyNumberFormat="1">
      <alignment readingOrder="0"/>
    </xf>
    <xf borderId="0" fillId="0" fontId="1" numFmtId="3" xfId="0" applyAlignment="1" applyFont="1" applyNumberFormat="1">
      <alignment readingOrder="0"/>
    </xf>
    <xf borderId="0" fillId="0" fontId="1" numFmtId="3" xfId="0" applyFont="1" applyNumberFormat="1"/>
    <xf borderId="0" fillId="0" fontId="1" numFmtId="164" xfId="0" applyFont="1" applyNumberFormat="1"/>
    <xf borderId="0" fillId="2" fontId="1" numFmtId="3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1" xfId="0" applyAlignment="1" applyFont="1" applyNumberFormat="1">
      <alignment readingOrder="0"/>
    </xf>
    <xf borderId="0" fillId="4" fontId="3" numFmtId="3" xfId="0" applyAlignment="1" applyFill="1" applyFont="1" applyNumberFormat="1">
      <alignment horizontal="center" readingOrder="0"/>
    </xf>
    <xf borderId="0" fillId="0" fontId="2" numFmtId="164" xfId="0" applyFont="1" applyNumberFormat="1"/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1.14"/>
    <col customWidth="1" min="2" max="2" width="33.0"/>
    <col customWidth="1" min="3" max="3" width="22.0"/>
    <col customWidth="1" min="4" max="4" width="19.0"/>
    <col customWidth="1" min="5" max="5" width="20.14"/>
    <col customWidth="1" min="6" max="6" width="21.14"/>
    <col customWidth="1" min="7" max="7" width="19.57"/>
    <col customWidth="1" min="8" max="8" width="21.14"/>
    <col customWidth="1" min="9" max="9" width="21.0"/>
    <col customWidth="1" min="10" max="11" width="19.43"/>
    <col customWidth="1" min="12" max="12" width="20.71"/>
    <col customWidth="1" min="13" max="13" width="44.29"/>
    <col customWidth="1" min="14" max="14" width="30.14"/>
    <col customWidth="1" min="15" max="15" width="31.0"/>
    <col customWidth="1" min="16" max="16" width="38.43"/>
  </cols>
  <sheetData>
    <row r="1">
      <c r="C1" s="1" t="s">
        <v>0</v>
      </c>
      <c r="K1" s="1"/>
    </row>
    <row r="2">
      <c r="A2" s="2" t="s">
        <v>1</v>
      </c>
      <c r="B2" s="1" t="s">
        <v>2</v>
      </c>
      <c r="C2" s="1">
        <v>1.0</v>
      </c>
      <c r="D2" s="1">
        <v>2.0</v>
      </c>
      <c r="E2" s="1">
        <v>3.0</v>
      </c>
      <c r="F2" s="1">
        <v>4.0</v>
      </c>
      <c r="G2" s="1">
        <v>5.0</v>
      </c>
      <c r="H2" s="1">
        <v>6.0</v>
      </c>
      <c r="I2" s="1">
        <v>7.0</v>
      </c>
      <c r="J2" s="1">
        <v>8.0</v>
      </c>
      <c r="K2" s="1">
        <v>9.0</v>
      </c>
      <c r="L2" s="1">
        <v>10.0</v>
      </c>
      <c r="M2" s="2" t="s">
        <v>3</v>
      </c>
      <c r="N2" s="2" t="s">
        <v>4</v>
      </c>
      <c r="O2" s="2"/>
      <c r="P2" s="2"/>
    </row>
    <row r="3">
      <c r="A3" s="1" t="s">
        <v>5</v>
      </c>
      <c r="B3" s="3">
        <f t="shared" ref="B3:B6" si="1">$B$33</f>
        <v>19467.5</v>
      </c>
      <c r="C3" s="4">
        <f>C50</f>
        <v>74880000</v>
      </c>
      <c r="D3" s="5">
        <v>7.488E7</v>
      </c>
      <c r="E3" s="6">
        <v>7.488E7</v>
      </c>
      <c r="F3" s="6">
        <v>7.488E7</v>
      </c>
      <c r="G3" s="6">
        <v>7.488E7</v>
      </c>
      <c r="H3" s="6">
        <v>7.488E7</v>
      </c>
      <c r="I3" s="6">
        <v>7.488E7</v>
      </c>
      <c r="J3" s="6">
        <v>7.488E7</v>
      </c>
      <c r="K3" s="6">
        <v>7.488E7</v>
      </c>
      <c r="L3" s="6">
        <v>7.488E7</v>
      </c>
      <c r="M3" s="7">
        <f t="shared" ref="M3:M12" si="2">SUM(C3:L3)</f>
        <v>748800000</v>
      </c>
      <c r="N3" s="8">
        <f t="shared" ref="N3:N12" si="3">M3*B3</f>
        <v>14577264000000</v>
      </c>
    </row>
    <row r="4">
      <c r="A4" s="1" t="s">
        <v>6</v>
      </c>
      <c r="B4" s="3">
        <f t="shared" si="1"/>
        <v>19467.5</v>
      </c>
      <c r="D4" s="9">
        <v>7.488E7</v>
      </c>
      <c r="E4" s="5">
        <v>7.488E7</v>
      </c>
      <c r="F4" s="6">
        <v>7.488E7</v>
      </c>
      <c r="G4" s="6">
        <v>7.488E7</v>
      </c>
      <c r="H4" s="6">
        <v>7.488E7</v>
      </c>
      <c r="I4" s="6">
        <v>7.488E7</v>
      </c>
      <c r="J4" s="6">
        <v>7.488E7</v>
      </c>
      <c r="K4" s="6">
        <v>7.488E7</v>
      </c>
      <c r="L4" s="6">
        <v>7.488E7</v>
      </c>
      <c r="M4" s="7">
        <f t="shared" si="2"/>
        <v>673920000</v>
      </c>
      <c r="N4" s="8">
        <f t="shared" si="3"/>
        <v>13119537600000</v>
      </c>
    </row>
    <row r="5">
      <c r="A5" s="1" t="s">
        <v>7</v>
      </c>
      <c r="B5" s="3">
        <f t="shared" si="1"/>
        <v>19467.5</v>
      </c>
      <c r="D5" s="6"/>
      <c r="E5" s="9">
        <v>7.488E7</v>
      </c>
      <c r="F5" s="5">
        <v>7.488E7</v>
      </c>
      <c r="G5" s="6">
        <v>7.488E7</v>
      </c>
      <c r="H5" s="6">
        <v>7.488E7</v>
      </c>
      <c r="I5" s="6">
        <v>7.488E7</v>
      </c>
      <c r="J5" s="6">
        <v>7.488E7</v>
      </c>
      <c r="K5" s="6">
        <v>7.488E7</v>
      </c>
      <c r="L5" s="6">
        <v>7.488E7</v>
      </c>
      <c r="M5" s="7">
        <f t="shared" si="2"/>
        <v>599040000</v>
      </c>
      <c r="N5" s="8">
        <f t="shared" si="3"/>
        <v>11661811200000</v>
      </c>
    </row>
    <row r="6">
      <c r="A6" s="1" t="s">
        <v>8</v>
      </c>
      <c r="B6" s="3">
        <f t="shared" si="1"/>
        <v>19467.5</v>
      </c>
      <c r="D6" s="6"/>
      <c r="E6" s="6"/>
      <c r="F6" s="9">
        <v>7.488E7</v>
      </c>
      <c r="G6" s="5">
        <v>7.488E7</v>
      </c>
      <c r="H6" s="6">
        <v>7.488E7</v>
      </c>
      <c r="I6" s="6">
        <v>7.488E7</v>
      </c>
      <c r="J6" s="6">
        <v>7.488E7</v>
      </c>
      <c r="K6" s="6">
        <v>7.488E7</v>
      </c>
      <c r="L6" s="6">
        <v>7.488E7</v>
      </c>
      <c r="M6" s="7">
        <f t="shared" si="2"/>
        <v>524160000</v>
      </c>
      <c r="N6" s="8">
        <f t="shared" si="3"/>
        <v>10204084800000</v>
      </c>
    </row>
    <row r="7">
      <c r="A7" s="1" t="s">
        <v>9</v>
      </c>
      <c r="B7">
        <f t="shared" ref="B7:B10" si="4">$B$38</f>
        <v>24590</v>
      </c>
      <c r="D7" s="6"/>
      <c r="E7" s="7"/>
      <c r="F7" s="6"/>
      <c r="G7" s="9">
        <v>7.488E7</v>
      </c>
      <c r="H7" s="5">
        <v>7.488E7</v>
      </c>
      <c r="I7" s="6">
        <v>7.488E7</v>
      </c>
      <c r="J7" s="6">
        <v>7.488E7</v>
      </c>
      <c r="K7" s="6">
        <v>7.488E7</v>
      </c>
      <c r="L7" s="6">
        <v>7.488E7</v>
      </c>
      <c r="M7" s="7">
        <f t="shared" si="2"/>
        <v>449280000</v>
      </c>
      <c r="N7" s="8">
        <f t="shared" si="3"/>
        <v>11047795200000</v>
      </c>
    </row>
    <row r="8">
      <c r="A8" s="1" t="s">
        <v>10</v>
      </c>
      <c r="B8">
        <f t="shared" si="4"/>
        <v>24590</v>
      </c>
      <c r="D8" s="6"/>
      <c r="E8" s="7"/>
      <c r="F8" s="7"/>
      <c r="G8" s="6"/>
      <c r="H8" s="9">
        <v>7.488E7</v>
      </c>
      <c r="I8" s="5">
        <v>7.488E7</v>
      </c>
      <c r="J8" s="6">
        <v>7.488E7</v>
      </c>
      <c r="K8" s="6">
        <v>7.488E7</v>
      </c>
      <c r="L8" s="6">
        <v>7.488E7</v>
      </c>
      <c r="M8" s="7">
        <f t="shared" si="2"/>
        <v>374400000</v>
      </c>
      <c r="N8" s="8">
        <f t="shared" si="3"/>
        <v>9206496000000</v>
      </c>
    </row>
    <row r="9">
      <c r="A9" s="1" t="s">
        <v>11</v>
      </c>
      <c r="B9">
        <f t="shared" si="4"/>
        <v>24590</v>
      </c>
      <c r="D9" s="7"/>
      <c r="E9" s="7"/>
      <c r="F9" s="7"/>
      <c r="G9" s="7"/>
      <c r="H9" s="7"/>
      <c r="I9" s="9">
        <v>7.488E7</v>
      </c>
      <c r="J9" s="5">
        <v>7.488E7</v>
      </c>
      <c r="K9" s="6">
        <v>7.488E7</v>
      </c>
      <c r="L9" s="6">
        <v>7.488E7</v>
      </c>
      <c r="M9" s="7">
        <f t="shared" si="2"/>
        <v>299520000</v>
      </c>
      <c r="N9" s="8">
        <f t="shared" si="3"/>
        <v>7365196800000</v>
      </c>
    </row>
    <row r="10">
      <c r="A10" s="1" t="s">
        <v>12</v>
      </c>
      <c r="B10">
        <f t="shared" si="4"/>
        <v>24590</v>
      </c>
      <c r="D10" s="7"/>
      <c r="E10" s="7"/>
      <c r="F10" s="7"/>
      <c r="G10" s="7"/>
      <c r="H10" s="7"/>
      <c r="I10" s="7"/>
      <c r="J10" s="9">
        <v>7.488E7</v>
      </c>
      <c r="K10" s="5">
        <v>7.488E7</v>
      </c>
      <c r="L10" s="6">
        <v>7.488E7</v>
      </c>
      <c r="M10" s="7">
        <f t="shared" si="2"/>
        <v>224640000</v>
      </c>
      <c r="N10" s="8">
        <f t="shared" si="3"/>
        <v>5523897600000</v>
      </c>
    </row>
    <row r="11">
      <c r="A11" s="1" t="s">
        <v>13</v>
      </c>
      <c r="B11" s="7">
        <f t="shared" ref="B11:B12" si="5">$B$40</f>
        <v>166666.6667</v>
      </c>
      <c r="D11" s="7"/>
      <c r="E11" s="7"/>
      <c r="F11" s="7"/>
      <c r="G11" s="7"/>
      <c r="H11" s="7"/>
      <c r="I11" s="7"/>
      <c r="J11" s="7"/>
      <c r="K11" s="9">
        <v>7.488E7</v>
      </c>
      <c r="L11" s="5">
        <v>7.488E7</v>
      </c>
      <c r="M11" s="7">
        <f t="shared" si="2"/>
        <v>149760000</v>
      </c>
      <c r="N11" s="8">
        <f t="shared" si="3"/>
        <v>24960000000000</v>
      </c>
    </row>
    <row r="12">
      <c r="A12" s="1" t="s">
        <v>14</v>
      </c>
      <c r="B12" s="7">
        <f t="shared" si="5"/>
        <v>166666.6667</v>
      </c>
      <c r="D12" s="7"/>
      <c r="E12" s="7"/>
      <c r="F12" s="7"/>
      <c r="G12" s="7"/>
      <c r="H12" s="7"/>
      <c r="I12" s="7"/>
      <c r="J12" s="7"/>
      <c r="K12" s="7"/>
      <c r="L12" s="9">
        <v>7.488E7</v>
      </c>
      <c r="M12" s="7">
        <f t="shared" si="2"/>
        <v>74880000</v>
      </c>
      <c r="N12" s="8">
        <f t="shared" si="3"/>
        <v>12480000000000</v>
      </c>
      <c r="O12" s="2" t="s">
        <v>15</v>
      </c>
    </row>
    <row r="13">
      <c r="O13" s="8">
        <f>SUM(N3:N12)</f>
        <v>120146083200000</v>
      </c>
    </row>
    <row r="14">
      <c r="B14" s="2" t="s">
        <v>16</v>
      </c>
      <c r="D14" s="7"/>
      <c r="E14" s="7"/>
      <c r="F14" s="7"/>
      <c r="G14" s="7"/>
      <c r="H14" s="7"/>
      <c r="I14" s="7"/>
      <c r="J14" s="7"/>
      <c r="K14" s="7"/>
      <c r="L14" s="6"/>
    </row>
    <row r="15">
      <c r="B15" s="2" t="s">
        <v>1</v>
      </c>
      <c r="C15" s="2">
        <v>1.0</v>
      </c>
      <c r="D15" s="2">
        <v>2.0</v>
      </c>
      <c r="E15" s="2">
        <v>3.0</v>
      </c>
      <c r="F15" s="2">
        <v>4.0</v>
      </c>
      <c r="G15" s="2">
        <v>5.0</v>
      </c>
      <c r="H15" s="2">
        <v>6.0</v>
      </c>
      <c r="I15" s="2">
        <v>7.0</v>
      </c>
      <c r="J15" s="2">
        <v>8.0</v>
      </c>
      <c r="K15" s="2">
        <v>9.0</v>
      </c>
      <c r="L15" s="2">
        <v>10.0</v>
      </c>
    </row>
    <row r="16" hidden="1">
      <c r="C16">
        <f t="shared" ref="C16:L16" si="6">C3*$B3</f>
        <v>1457726400000</v>
      </c>
      <c r="D16">
        <f t="shared" si="6"/>
        <v>1457726400000</v>
      </c>
      <c r="E16">
        <f t="shared" si="6"/>
        <v>1457726400000</v>
      </c>
      <c r="F16">
        <f t="shared" si="6"/>
        <v>1457726400000</v>
      </c>
      <c r="G16">
        <f t="shared" si="6"/>
        <v>1457726400000</v>
      </c>
      <c r="H16">
        <f t="shared" si="6"/>
        <v>1457726400000</v>
      </c>
      <c r="I16">
        <f t="shared" si="6"/>
        <v>1457726400000</v>
      </c>
      <c r="J16">
        <f t="shared" si="6"/>
        <v>1457726400000</v>
      </c>
      <c r="K16">
        <f t="shared" si="6"/>
        <v>1457726400000</v>
      </c>
      <c r="L16">
        <f t="shared" si="6"/>
        <v>1457726400000</v>
      </c>
    </row>
    <row r="17" hidden="1">
      <c r="A17" s="1"/>
      <c r="C17">
        <f t="shared" ref="C17:L17" si="7">C4*$B4</f>
        <v>0</v>
      </c>
      <c r="D17">
        <f t="shared" si="7"/>
        <v>1457726400000</v>
      </c>
      <c r="E17">
        <f t="shared" si="7"/>
        <v>1457726400000</v>
      </c>
      <c r="F17">
        <f t="shared" si="7"/>
        <v>1457726400000</v>
      </c>
      <c r="G17">
        <f t="shared" si="7"/>
        <v>1457726400000</v>
      </c>
      <c r="H17">
        <f t="shared" si="7"/>
        <v>1457726400000</v>
      </c>
      <c r="I17">
        <f t="shared" si="7"/>
        <v>1457726400000</v>
      </c>
      <c r="J17">
        <f t="shared" si="7"/>
        <v>1457726400000</v>
      </c>
      <c r="K17">
        <f t="shared" si="7"/>
        <v>1457726400000</v>
      </c>
      <c r="L17">
        <f t="shared" si="7"/>
        <v>1457726400000</v>
      </c>
    </row>
    <row r="18" hidden="1">
      <c r="C18">
        <f t="shared" ref="C18:L18" si="8">C5*$B5</f>
        <v>0</v>
      </c>
      <c r="D18">
        <f t="shared" si="8"/>
        <v>0</v>
      </c>
      <c r="E18">
        <f t="shared" si="8"/>
        <v>1457726400000</v>
      </c>
      <c r="F18">
        <f t="shared" si="8"/>
        <v>1457726400000</v>
      </c>
      <c r="G18">
        <f t="shared" si="8"/>
        <v>1457726400000</v>
      </c>
      <c r="H18">
        <f t="shared" si="8"/>
        <v>1457726400000</v>
      </c>
      <c r="I18">
        <f t="shared" si="8"/>
        <v>1457726400000</v>
      </c>
      <c r="J18">
        <f t="shared" si="8"/>
        <v>1457726400000</v>
      </c>
      <c r="K18">
        <f t="shared" si="8"/>
        <v>1457726400000</v>
      </c>
      <c r="L18">
        <f t="shared" si="8"/>
        <v>1457726400000</v>
      </c>
    </row>
    <row r="19" hidden="1">
      <c r="C19">
        <f t="shared" ref="C19:L19" si="9">C6*$B6</f>
        <v>0</v>
      </c>
      <c r="D19">
        <f t="shared" si="9"/>
        <v>0</v>
      </c>
      <c r="E19">
        <f t="shared" si="9"/>
        <v>0</v>
      </c>
      <c r="F19">
        <f t="shared" si="9"/>
        <v>1457726400000</v>
      </c>
      <c r="G19">
        <f t="shared" si="9"/>
        <v>1457726400000</v>
      </c>
      <c r="H19">
        <f t="shared" si="9"/>
        <v>1457726400000</v>
      </c>
      <c r="I19">
        <f t="shared" si="9"/>
        <v>1457726400000</v>
      </c>
      <c r="J19">
        <f t="shared" si="9"/>
        <v>1457726400000</v>
      </c>
      <c r="K19">
        <f t="shared" si="9"/>
        <v>1457726400000</v>
      </c>
      <c r="L19">
        <f t="shared" si="9"/>
        <v>1457726400000</v>
      </c>
    </row>
    <row r="20" hidden="1">
      <c r="C20">
        <f t="shared" ref="C20:L20" si="10">C7*$B7</f>
        <v>0</v>
      </c>
      <c r="D20">
        <f t="shared" si="10"/>
        <v>0</v>
      </c>
      <c r="E20">
        <f t="shared" si="10"/>
        <v>0</v>
      </c>
      <c r="F20">
        <f t="shared" si="10"/>
        <v>0</v>
      </c>
      <c r="G20">
        <f t="shared" si="10"/>
        <v>1841299200000</v>
      </c>
      <c r="H20">
        <f t="shared" si="10"/>
        <v>1841299200000</v>
      </c>
      <c r="I20">
        <f t="shared" si="10"/>
        <v>1841299200000</v>
      </c>
      <c r="J20">
        <f t="shared" si="10"/>
        <v>1841299200000</v>
      </c>
      <c r="K20">
        <f t="shared" si="10"/>
        <v>1841299200000</v>
      </c>
      <c r="L20">
        <f t="shared" si="10"/>
        <v>1841299200000</v>
      </c>
    </row>
    <row r="21" hidden="1">
      <c r="C21">
        <f t="shared" ref="C21:L21" si="11">C8*$B8</f>
        <v>0</v>
      </c>
      <c r="D21">
        <f t="shared" si="11"/>
        <v>0</v>
      </c>
      <c r="E21">
        <f t="shared" si="11"/>
        <v>0</v>
      </c>
      <c r="F21">
        <f t="shared" si="11"/>
        <v>0</v>
      </c>
      <c r="G21">
        <f t="shared" si="11"/>
        <v>0</v>
      </c>
      <c r="H21">
        <f t="shared" si="11"/>
        <v>1841299200000</v>
      </c>
      <c r="I21">
        <f t="shared" si="11"/>
        <v>1841299200000</v>
      </c>
      <c r="J21">
        <f t="shared" si="11"/>
        <v>1841299200000</v>
      </c>
      <c r="K21">
        <f t="shared" si="11"/>
        <v>1841299200000</v>
      </c>
      <c r="L21">
        <f t="shared" si="11"/>
        <v>1841299200000</v>
      </c>
    </row>
    <row r="22" hidden="1">
      <c r="C22">
        <f t="shared" ref="C22:L22" si="12">C9*$B9</f>
        <v>0</v>
      </c>
      <c r="D22">
        <f t="shared" si="12"/>
        <v>0</v>
      </c>
      <c r="E22">
        <f t="shared" si="12"/>
        <v>0</v>
      </c>
      <c r="F22">
        <f t="shared" si="12"/>
        <v>0</v>
      </c>
      <c r="G22">
        <f t="shared" si="12"/>
        <v>0</v>
      </c>
      <c r="H22">
        <f t="shared" si="12"/>
        <v>0</v>
      </c>
      <c r="I22">
        <f t="shared" si="12"/>
        <v>1841299200000</v>
      </c>
      <c r="J22">
        <f t="shared" si="12"/>
        <v>1841299200000</v>
      </c>
      <c r="K22">
        <f t="shared" si="12"/>
        <v>1841299200000</v>
      </c>
      <c r="L22">
        <f t="shared" si="12"/>
        <v>1841299200000</v>
      </c>
    </row>
    <row r="23" hidden="1">
      <c r="C23">
        <f t="shared" ref="C23:L23" si="13">C10*$B10</f>
        <v>0</v>
      </c>
      <c r="D23">
        <f t="shared" si="13"/>
        <v>0</v>
      </c>
      <c r="E23">
        <f t="shared" si="13"/>
        <v>0</v>
      </c>
      <c r="F23">
        <f t="shared" si="13"/>
        <v>0</v>
      </c>
      <c r="G23">
        <f t="shared" si="13"/>
        <v>0</v>
      </c>
      <c r="H23">
        <f t="shared" si="13"/>
        <v>0</v>
      </c>
      <c r="I23">
        <f t="shared" si="13"/>
        <v>0</v>
      </c>
      <c r="J23">
        <f t="shared" si="13"/>
        <v>1841299200000</v>
      </c>
      <c r="K23">
        <f t="shared" si="13"/>
        <v>1841299200000</v>
      </c>
      <c r="L23">
        <f t="shared" si="13"/>
        <v>1841299200000</v>
      </c>
    </row>
    <row r="24" hidden="1">
      <c r="C24">
        <f t="shared" ref="C24:L24" si="14">C11*$B11</f>
        <v>0</v>
      </c>
      <c r="D24">
        <f t="shared" si="14"/>
        <v>0</v>
      </c>
      <c r="E24">
        <f t="shared" si="14"/>
        <v>0</v>
      </c>
      <c r="F24">
        <f t="shared" si="14"/>
        <v>0</v>
      </c>
      <c r="G24">
        <f t="shared" si="14"/>
        <v>0</v>
      </c>
      <c r="H24">
        <f t="shared" si="14"/>
        <v>0</v>
      </c>
      <c r="I24">
        <f t="shared" si="14"/>
        <v>0</v>
      </c>
      <c r="J24">
        <f t="shared" si="14"/>
        <v>0</v>
      </c>
      <c r="K24">
        <f t="shared" si="14"/>
        <v>12480000000000</v>
      </c>
      <c r="L24">
        <f t="shared" si="14"/>
        <v>12480000000000</v>
      </c>
    </row>
    <row r="25" hidden="1">
      <c r="C25">
        <f t="shared" ref="C25:L25" si="15">C12*$B12</f>
        <v>0</v>
      </c>
      <c r="D25">
        <f t="shared" si="15"/>
        <v>0</v>
      </c>
      <c r="E25">
        <f t="shared" si="15"/>
        <v>0</v>
      </c>
      <c r="F25">
        <f t="shared" si="15"/>
        <v>0</v>
      </c>
      <c r="G25">
        <f t="shared" si="15"/>
        <v>0</v>
      </c>
      <c r="H25">
        <f t="shared" si="15"/>
        <v>0</v>
      </c>
      <c r="I25">
        <f t="shared" si="15"/>
        <v>0</v>
      </c>
      <c r="J25">
        <f t="shared" si="15"/>
        <v>0</v>
      </c>
      <c r="K25">
        <f t="shared" si="15"/>
        <v>0</v>
      </c>
      <c r="L25">
        <f t="shared" si="15"/>
        <v>12480000000000</v>
      </c>
    </row>
    <row r="26" hidden="1"/>
    <row r="27">
      <c r="B27" s="10" t="s">
        <v>17</v>
      </c>
      <c r="C27" s="8">
        <f t="shared" ref="C27:L27" si="16">SUM(C16:C25)</f>
        <v>1457726400000</v>
      </c>
      <c r="D27" s="8">
        <f t="shared" si="16"/>
        <v>2915452800000</v>
      </c>
      <c r="E27" s="8">
        <f t="shared" si="16"/>
        <v>4373179200000</v>
      </c>
      <c r="F27" s="8">
        <f t="shared" si="16"/>
        <v>5830905600000</v>
      </c>
      <c r="G27" s="8">
        <f t="shared" si="16"/>
        <v>7672204800000</v>
      </c>
      <c r="H27" s="8">
        <f t="shared" si="16"/>
        <v>9513504000000</v>
      </c>
      <c r="I27" s="8">
        <f t="shared" si="16"/>
        <v>11354803200000</v>
      </c>
      <c r="J27" s="8">
        <f t="shared" si="16"/>
        <v>13196102400000</v>
      </c>
      <c r="K27" s="8">
        <f t="shared" si="16"/>
        <v>25676102400000</v>
      </c>
      <c r="L27" s="8">
        <f t="shared" si="16"/>
        <v>38156102400000</v>
      </c>
    </row>
    <row r="28">
      <c r="O28" s="8"/>
    </row>
    <row r="29">
      <c r="A29" s="1"/>
    </row>
    <row r="30">
      <c r="A30" s="1" t="s">
        <v>18</v>
      </c>
      <c r="G30" s="11" t="s">
        <v>1</v>
      </c>
      <c r="H30" s="1" t="s">
        <v>19</v>
      </c>
      <c r="K30" s="1" t="s">
        <v>1</v>
      </c>
      <c r="L30" s="1" t="s">
        <v>20</v>
      </c>
    </row>
    <row r="31">
      <c r="A31" s="2" t="s">
        <v>21</v>
      </c>
      <c r="G31" s="11">
        <v>1.0</v>
      </c>
      <c r="H31" s="8">
        <v>1.4577264E12</v>
      </c>
      <c r="K31" s="1">
        <v>1.0</v>
      </c>
      <c r="L31" s="8">
        <f t="shared" ref="L31:L39" si="17">B3*L3</f>
        <v>1457726400000</v>
      </c>
    </row>
    <row r="32">
      <c r="A32" s="1" t="s">
        <v>22</v>
      </c>
      <c r="B32" s="12">
        <v>233610.0</v>
      </c>
      <c r="G32" s="11">
        <v>2.0</v>
      </c>
      <c r="H32" s="8">
        <v>1.4577264E12</v>
      </c>
      <c r="K32" s="1">
        <v>2.0</v>
      </c>
      <c r="L32" s="8">
        <f t="shared" si="17"/>
        <v>1457726400000</v>
      </c>
    </row>
    <row r="33">
      <c r="A33" s="1" t="s">
        <v>23</v>
      </c>
      <c r="B33" s="3">
        <f>B32/12</f>
        <v>19467.5</v>
      </c>
      <c r="G33" s="11">
        <v>3.0</v>
      </c>
      <c r="H33" s="8">
        <v>1.4577264E12</v>
      </c>
      <c r="K33" s="1">
        <v>3.0</v>
      </c>
      <c r="L33" s="8">
        <f t="shared" si="17"/>
        <v>1457726400000</v>
      </c>
    </row>
    <row r="34">
      <c r="A34" s="1"/>
      <c r="B34" s="12"/>
      <c r="C34" s="1"/>
      <c r="D34" s="1"/>
      <c r="E34" s="1"/>
      <c r="F34" s="1"/>
      <c r="G34" s="1">
        <v>4.0</v>
      </c>
      <c r="H34" s="8">
        <v>1.4577264E12</v>
      </c>
      <c r="K34" s="1">
        <v>4.0</v>
      </c>
      <c r="L34" s="8">
        <f t="shared" si="17"/>
        <v>1457726400000</v>
      </c>
    </row>
    <row r="35">
      <c r="A35" s="1"/>
      <c r="G35" s="11">
        <v>5.0</v>
      </c>
      <c r="H35" s="8">
        <v>1.8412992E12</v>
      </c>
      <c r="K35" s="1">
        <v>5.0</v>
      </c>
      <c r="L35" s="8">
        <f t="shared" si="17"/>
        <v>1841299200000</v>
      </c>
    </row>
    <row r="36">
      <c r="A36" s="1" t="s">
        <v>24</v>
      </c>
      <c r="B36" s="1">
        <v>36554.0</v>
      </c>
      <c r="G36" s="11">
        <v>6.0</v>
      </c>
      <c r="H36" s="8">
        <v>1.8412992E12</v>
      </c>
      <c r="K36" s="1">
        <v>6.0</v>
      </c>
      <c r="L36" s="8">
        <f t="shared" si="17"/>
        <v>1841299200000</v>
      </c>
    </row>
    <row r="37">
      <c r="A37" s="1" t="s">
        <v>25</v>
      </c>
      <c r="B37" s="1">
        <v>12626.0</v>
      </c>
      <c r="G37" s="11">
        <v>7.0</v>
      </c>
      <c r="H37" s="8">
        <v>1.8412992E12</v>
      </c>
      <c r="K37" s="1">
        <v>7.0</v>
      </c>
      <c r="L37" s="8">
        <f t="shared" si="17"/>
        <v>1841299200000</v>
      </c>
    </row>
    <row r="38">
      <c r="A38" s="1" t="s">
        <v>26</v>
      </c>
      <c r="B38">
        <f>AVERAGE(B36:B37)</f>
        <v>24590</v>
      </c>
      <c r="G38" s="11">
        <v>8.0</v>
      </c>
      <c r="H38" s="8">
        <v>1.8412992E12</v>
      </c>
      <c r="K38" s="1">
        <v>8.0</v>
      </c>
      <c r="L38" s="8">
        <f t="shared" si="17"/>
        <v>1841299200000</v>
      </c>
    </row>
    <row r="39">
      <c r="G39" s="11">
        <v>9.0</v>
      </c>
      <c r="H39" s="8">
        <v>1.248E13</v>
      </c>
      <c r="K39" s="1">
        <v>9.0</v>
      </c>
      <c r="L39" s="8">
        <f t="shared" si="17"/>
        <v>12480000000000</v>
      </c>
    </row>
    <row r="40">
      <c r="A40" s="1" t="s">
        <v>27</v>
      </c>
      <c r="B40" s="13">
        <f>500000/3</f>
        <v>166666.6667</v>
      </c>
      <c r="G40" s="11">
        <v>10.0</v>
      </c>
      <c r="H40" s="8">
        <v>1.248E13</v>
      </c>
      <c r="K40" s="1"/>
      <c r="N40" s="2" t="s">
        <v>28</v>
      </c>
    </row>
    <row r="41">
      <c r="G41" s="11" t="s">
        <v>29</v>
      </c>
      <c r="H41" s="14">
        <v>3.81561024E13</v>
      </c>
      <c r="K41" s="2" t="s">
        <v>29</v>
      </c>
      <c r="L41" s="14">
        <f>SUM(L31:L40)</f>
        <v>25676102400000</v>
      </c>
      <c r="N41" s="8">
        <f>L41*9+H41</f>
        <v>269241024000000</v>
      </c>
    </row>
    <row r="42">
      <c r="L42" s="1"/>
    </row>
    <row r="43">
      <c r="G43" s="1" t="s">
        <v>30</v>
      </c>
      <c r="K43" s="1" t="s">
        <v>31</v>
      </c>
    </row>
    <row r="44">
      <c r="H44" s="8">
        <f>H41/C50</f>
        <v>509563.3333</v>
      </c>
      <c r="L44" s="8">
        <f>L41/C50</f>
        <v>342896.6667</v>
      </c>
    </row>
    <row r="45">
      <c r="A45" s="2" t="s">
        <v>32</v>
      </c>
      <c r="C45" s="2" t="s">
        <v>33</v>
      </c>
    </row>
    <row r="46">
      <c r="A46">
        <f>24*26</f>
        <v>624</v>
      </c>
      <c r="C46" s="7">
        <f>A46*A49</f>
        <v>124800000</v>
      </c>
      <c r="D46" s="1"/>
    </row>
    <row r="47">
      <c r="C47" s="7">
        <f>A46*A50</f>
        <v>624000000</v>
      </c>
      <c r="D47" s="1"/>
    </row>
    <row r="48">
      <c r="A48" s="2" t="s">
        <v>34</v>
      </c>
      <c r="C48" s="7">
        <f>SUM(C46:C47)</f>
        <v>748800000</v>
      </c>
    </row>
    <row r="49">
      <c r="A49">
        <f>200000</f>
        <v>200000</v>
      </c>
      <c r="B49" s="1" t="s">
        <v>35</v>
      </c>
    </row>
    <row r="50">
      <c r="A50" s="1">
        <v>1000000.0</v>
      </c>
      <c r="B50" s="1" t="s">
        <v>36</v>
      </c>
      <c r="C50" s="7">
        <f>C48/10</f>
        <v>74880000</v>
      </c>
      <c r="D50" s="1" t="s">
        <v>37</v>
      </c>
    </row>
    <row r="51">
      <c r="C51" s="7">
        <f>C46/2</f>
        <v>62400000</v>
      </c>
      <c r="D51" s="1" t="s">
        <v>38</v>
      </c>
    </row>
    <row r="52">
      <c r="C52" s="15">
        <f>C51/C50</f>
        <v>0.8333333333</v>
      </c>
      <c r="D52" s="1" t="s">
        <v>39</v>
      </c>
    </row>
    <row r="62">
      <c r="C62" s="1"/>
    </row>
  </sheetData>
  <drawing r:id="rId1"/>
</worksheet>
</file>